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knf-my.sharepoint.com/personal/carola_nickels_ekjb-nf_de/Documents/Vorgänge_2009_neu/Anträge/Steuerungsteam/2026/"/>
    </mc:Choice>
  </mc:AlternateContent>
  <xr:revisionPtr revIDLastSave="534" documentId="8_{92DD0625-612E-46DF-80AD-E889D441767C}" xr6:coauthVersionLast="47" xr6:coauthVersionMax="47" xr10:uidLastSave="{C5B2E313-1717-4936-A876-218653B356C8}"/>
  <bookViews>
    <workbookView xWindow="-120" yWindow="-120" windowWidth="29040" windowHeight="15720" xr2:uid="{28770197-4069-4329-B02F-8104A1581CDE}"/>
  </bookViews>
  <sheets>
    <sheet name="Abrechnung Seminare" sheetId="1" r:id="rId1"/>
    <sheet name="Tabelle1" sheetId="4" state="hidden" r:id="rId2"/>
    <sheet name="Tabelle3" sheetId="3" state="hidden" r:id="rId3"/>
  </sheets>
  <definedNames>
    <definedName name="_xlnm.Print_Area" localSheetId="0">'Abrechnung Seminare'!$A$1:$I$89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3" l="1"/>
  <c r="A28" i="3"/>
  <c r="A27" i="3"/>
  <c r="A30" i="3" s="1"/>
  <c r="E57" i="1" s="1"/>
  <c r="A9" i="4"/>
  <c r="A1" i="4"/>
  <c r="B7" i="1"/>
  <c r="B38" i="1"/>
  <c r="A10" i="4" s="1"/>
  <c r="B28" i="1"/>
  <c r="B29" i="1" s="1"/>
  <c r="B30" i="1" s="1"/>
  <c r="C26" i="1"/>
  <c r="C27" i="1" s="1"/>
  <c r="B24" i="1"/>
  <c r="C23" i="1" s="1"/>
  <c r="C15" i="1"/>
  <c r="C14" i="1"/>
  <c r="C4" i="1"/>
  <c r="C19" i="1"/>
  <c r="C17" i="1" s="1"/>
  <c r="A23" i="3"/>
  <c r="A16" i="3"/>
  <c r="A15" i="3"/>
  <c r="A1" i="3"/>
  <c r="B1" i="1"/>
  <c r="B8" i="1"/>
  <c r="A11" i="4" l="1"/>
  <c r="A12" i="4" s="1"/>
  <c r="A13" i="4" s="1"/>
  <c r="A14" i="4" s="1"/>
  <c r="B44" i="1" s="1"/>
  <c r="A2" i="4"/>
  <c r="A3" i="4" s="1"/>
  <c r="A4" i="4" s="1"/>
  <c r="C7" i="1"/>
  <c r="A21" i="3"/>
  <c r="H88" i="1" s="1"/>
  <c r="A17" i="3"/>
  <c r="H87" i="1" s="1"/>
  <c r="A9" i="3"/>
  <c r="A10" i="3" s="1"/>
  <c r="A11" i="3" s="1"/>
  <c r="A2" i="3"/>
  <c r="A3" i="3" s="1"/>
  <c r="A5" i="3" s="1"/>
  <c r="A6" i="4" l="1"/>
  <c r="B41" i="1" s="1"/>
  <c r="A5" i="4"/>
  <c r="A7" i="3" l="1"/>
  <c r="A8" i="3"/>
  <c r="A4" i="3" l="1"/>
  <c r="A12" i="3"/>
  <c r="B45" i="1" s="1"/>
  <c r="B46" i="1" s="1"/>
  <c r="C45" i="1" l="1"/>
</calcChain>
</file>

<file path=xl/sharedStrings.xml><?xml version="1.0" encoding="utf-8"?>
<sst xmlns="http://schemas.openxmlformats.org/spreadsheetml/2006/main" count="114" uniqueCount="89">
  <si>
    <t>E-Mail:</t>
  </si>
  <si>
    <t>Kirchengemeinde:</t>
  </si>
  <si>
    <t>Beginn:</t>
  </si>
  <si>
    <t>Tage:</t>
  </si>
  <si>
    <t>Übernachtungen:</t>
  </si>
  <si>
    <t>Leitung:</t>
  </si>
  <si>
    <t>Telefon:</t>
  </si>
  <si>
    <t>Ort der Durchführung:</t>
  </si>
  <si>
    <t>Anzahl der geförderten Leitenden mögliche Förderung:</t>
  </si>
  <si>
    <t>Ausgaben:</t>
  </si>
  <si>
    <t>Einnahmen:</t>
  </si>
  <si>
    <t>Abrechnungssumme Steuerungsteam:</t>
  </si>
  <si>
    <t>Aus Eigenmitteln zu finanzierender Rest:</t>
  </si>
  <si>
    <t>Summe aller Einnahmen:</t>
  </si>
  <si>
    <t>Kennzeichen wahr Falsch</t>
  </si>
  <si>
    <t>Berechnung der Summe Kreisjugendring</t>
  </si>
  <si>
    <t>Summe Einnahmen</t>
  </si>
  <si>
    <t>Berechnung wenn angekreuzt</t>
  </si>
  <si>
    <t>Differenz Einnamen - Ausgaben</t>
  </si>
  <si>
    <t>Berechnung Summe Steuerungsteam</t>
  </si>
  <si>
    <t>Abgleich Größer 1500</t>
  </si>
  <si>
    <t>Abgleich Größer Antragssumme</t>
  </si>
  <si>
    <t>Abgleich Differenz Einnahmen / Ausgaben</t>
  </si>
  <si>
    <t>Anzahl der geförderten Leitenden:</t>
  </si>
  <si>
    <t>Ich darf im Namen der Kirchengemeinde den Antrag stellen</t>
  </si>
  <si>
    <t>Abgleich angekreutz KGR vorsitz</t>
  </si>
  <si>
    <t>Abgleich angekreuzt darf Antrag stellen</t>
  </si>
  <si>
    <t>Summe Abgleich</t>
  </si>
  <si>
    <t>Abrechnungsdatum:</t>
  </si>
  <si>
    <t xml:space="preserve"> </t>
  </si>
  <si>
    <t>Ich bin KGR-Vorsitzende/ r</t>
  </si>
  <si>
    <t>Anzahl der Teilnehmenden:</t>
  </si>
  <si>
    <t>Anzahl der Leitenden:</t>
  </si>
  <si>
    <t xml:space="preserve">Anzahl geförderte Teilnehmende und Leitende: </t>
  </si>
  <si>
    <t>Abzurechnen beim Kreisjugendring Nordfriesland e.V.:</t>
  </si>
  <si>
    <t>Teilnahmebeiträge:</t>
  </si>
  <si>
    <t>Sonstige Einnahmen:</t>
  </si>
  <si>
    <t>Ende:</t>
  </si>
  <si>
    <t>Summe angekreuzt Wenn KGR und darf Antrag stellen angekreuzt</t>
  </si>
  <si>
    <t>Summe der angekreuzen Freizeitart</t>
  </si>
  <si>
    <t>Name der abrechnenden Person:</t>
  </si>
  <si>
    <t>Finanzierung Maßname</t>
  </si>
  <si>
    <t>Zuschüsse beim Kreisjugendring Nordfriesland e.V:</t>
  </si>
  <si>
    <t>Bewilligte Summe Steuerungsteam:</t>
  </si>
  <si>
    <t>Bewilligte Summe Kreisjugendring Nordfriesland e.V.:</t>
  </si>
  <si>
    <t>Art der Maßname:</t>
  </si>
  <si>
    <t>Abgleich Diverenz Einnahmen / Ausgaben</t>
  </si>
  <si>
    <t>Titel der Maßnahme:</t>
  </si>
  <si>
    <t>Nummer der Maßnahme:</t>
  </si>
  <si>
    <t>Haushaltsstelle, falls Veränderung zum Antrag:</t>
  </si>
  <si>
    <t>Anzahl Teilnehmende weiblich (ohne Leitende):</t>
  </si>
  <si>
    <t>Anzahl Teilnehmende männlich (ohne Leitende):</t>
  </si>
  <si>
    <t>Anzahl Teilnehmende divers (ohne Leitende):</t>
  </si>
  <si>
    <t>Weiterbildung</t>
  </si>
  <si>
    <t>Jugendgruppenleiterkurs</t>
  </si>
  <si>
    <t>Unterkunft:</t>
  </si>
  <si>
    <t>Verpflegung:</t>
  </si>
  <si>
    <t>Fahrtkosten:</t>
  </si>
  <si>
    <t>Honorare:</t>
  </si>
  <si>
    <t>Summe aller Ausgaben:</t>
  </si>
  <si>
    <t>Geschlechtsspezifische Angebote der Kinder- und Jugendarbeit; Mädchen- u. Jungenarbeit</t>
  </si>
  <si>
    <t>Prävention im Bereich Erzieherischer Kinder- und Jugendschutz; § 8, 26, 27 Jufög</t>
  </si>
  <si>
    <t>Jugendsozialarbeit</t>
  </si>
  <si>
    <t>Projektbeschreibung:</t>
  </si>
  <si>
    <t>Zutreffendes Förderprogramm:</t>
  </si>
  <si>
    <t xml:space="preserve">Die Maßnahme richtete sich an: </t>
  </si>
  <si>
    <t>Kinder und Jugendliche</t>
  </si>
  <si>
    <t>Mitarbeitende</t>
  </si>
  <si>
    <t>Die Zielgruppe war folgendem Kreis zuzuordnen:</t>
  </si>
  <si>
    <t>Anzahl ehrenamtliche Leitende</t>
  </si>
  <si>
    <t>Anzahl hauptamtliche Leitende</t>
  </si>
  <si>
    <t>Eigene Mitglieder</t>
  </si>
  <si>
    <t>Anderer fester Kreis</t>
  </si>
  <si>
    <t>Offener Kreis</t>
  </si>
  <si>
    <t>Detaillierter Tagesplan:</t>
  </si>
  <si>
    <t>Summe</t>
  </si>
  <si>
    <t>Sonstiges:</t>
  </si>
  <si>
    <t>Berechnung Fördertage KJR</t>
  </si>
  <si>
    <t>Tag 1</t>
  </si>
  <si>
    <t>Vormittags</t>
  </si>
  <si>
    <t>Nachmittags</t>
  </si>
  <si>
    <t>Abends</t>
  </si>
  <si>
    <t>Tag 2</t>
  </si>
  <si>
    <t>Stunden</t>
  </si>
  <si>
    <t>Tag 3</t>
  </si>
  <si>
    <t>Bildungseinheit/Thema:</t>
  </si>
  <si>
    <t xml:space="preserve">Prüfung angekreuzt </t>
  </si>
  <si>
    <t>Nur auszufüllen, wenn vom Plan abweichend:</t>
  </si>
  <si>
    <t>Erste-Hilfe-Kurs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</si>
</sst>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\ ###\-####;\ \(0####\)\ ########"/>
    <numFmt numFmtId="165" formatCode="00000"/>
    <numFmt numFmtId="166" formatCode="#,##0.00\ &quot;€&quot;"/>
  </numFmts>
  <fonts count="12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166" fontId="2" fillId="0" borderId="0" xfId="0" applyNumberFormat="1" applyFont="1"/>
    <xf numFmtId="0" fontId="2" fillId="2" borderId="0" xfId="0" applyFont="1" applyFill="1"/>
    <xf numFmtId="166" fontId="2" fillId="2" borderId="0" xfId="0" applyNumberFormat="1" applyFont="1" applyFill="1"/>
    <xf numFmtId="0" fontId="3" fillId="0" borderId="0" xfId="0" applyFont="1"/>
    <xf numFmtId="0" fontId="3" fillId="0" borderId="6" xfId="0" applyFont="1" applyBorder="1" applyAlignment="1" applyProtection="1">
      <alignment horizontal="left" wrapText="1"/>
      <protection locked="0"/>
    </xf>
    <xf numFmtId="165" fontId="3" fillId="0" borderId="6" xfId="0" applyNumberFormat="1" applyFont="1" applyBorder="1" applyAlignment="1" applyProtection="1">
      <alignment horizontal="left" wrapText="1"/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/>
    <xf numFmtId="166" fontId="3" fillId="0" borderId="1" xfId="0" applyNumberFormat="1" applyFont="1" applyBorder="1" applyProtection="1">
      <protection locked="0"/>
    </xf>
    <xf numFmtId="166" fontId="2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3" fillId="0" borderId="13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" xfId="0" applyFont="1" applyBorder="1" applyAlignment="1" applyProtection="1">
      <alignment horizontal="righ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" xfId="0" applyFont="1" applyBorder="1" applyAlignment="1" applyProtection="1">
      <alignment horizontal="right" wrapText="1"/>
      <protection locked="0"/>
    </xf>
    <xf numFmtId="0" fontId="3" fillId="0" borderId="1" xfId="0" applyFont="1" applyBorder="1" applyAlignment="1" applyProtection="1">
      <alignment horizontal="center" vertical="top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3" fillId="0" borderId="0" xfId="0" applyNumberFormat="1" applyFont="1" applyAlignment="1">
      <alignment horizontal="left"/>
    </xf>
    <xf numFmtId="1" fontId="3" fillId="3" borderId="1" xfId="0" applyNumberFormat="1" applyFont="1" applyFill="1" applyBorder="1" applyAlignment="1">
      <alignment horizontal="right"/>
    </xf>
    <xf numFmtId="0" fontId="3" fillId="2" borderId="0" xfId="0" applyFont="1" applyFill="1"/>
    <xf numFmtId="0" fontId="3" fillId="3" borderId="6" xfId="0" applyFont="1" applyFill="1" applyBorder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1" xfId="0" applyFont="1" applyBorder="1"/>
    <xf numFmtId="0" fontId="3" fillId="0" borderId="12" xfId="0" applyFont="1" applyBorder="1"/>
    <xf numFmtId="0" fontId="9" fillId="0" borderId="21" xfId="0" applyFont="1" applyBorder="1"/>
    <xf numFmtId="0" fontId="9" fillId="2" borderId="0" xfId="0" applyFont="1" applyFill="1"/>
    <xf numFmtId="0" fontId="3" fillId="4" borderId="1" xfId="0" applyFont="1" applyFill="1" applyBorder="1"/>
    <xf numFmtId="0" fontId="3" fillId="4" borderId="6" xfId="0" applyFont="1" applyFill="1" applyBorder="1"/>
    <xf numFmtId="0" fontId="3" fillId="3" borderId="1" xfId="0" applyFont="1" applyFill="1" applyBorder="1"/>
    <xf numFmtId="166" fontId="3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66" fontId="3" fillId="4" borderId="1" xfId="0" applyNumberFormat="1" applyFont="1" applyFill="1" applyBorder="1"/>
    <xf numFmtId="0" fontId="3" fillId="0" borderId="0" xfId="0" applyFont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166" fontId="3" fillId="3" borderId="1" xfId="0" applyNumberFormat="1" applyFont="1" applyFill="1" applyBorder="1"/>
    <xf numFmtId="166" fontId="3" fillId="0" borderId="0" xfId="0" applyNumberFormat="1" applyFont="1" applyAlignment="1">
      <alignment horizontal="left"/>
    </xf>
    <xf numFmtId="166" fontId="3" fillId="2" borderId="0" xfId="0" applyNumberFormat="1" applyFont="1" applyFill="1"/>
    <xf numFmtId="166" fontId="3" fillId="2" borderId="1" xfId="0" applyNumberFormat="1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3" fillId="0" borderId="1" xfId="0" applyNumberFormat="1" applyFont="1" applyBorder="1" applyAlignment="1" applyProtection="1">
      <alignment horizontal="right"/>
      <protection locked="0"/>
    </xf>
    <xf numFmtId="166" fontId="3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8" xfId="0" applyFont="1" applyBorder="1"/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2" fillId="0" borderId="8" xfId="0" applyFont="1" applyBorder="1"/>
    <xf numFmtId="0" fontId="3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7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7" xfId="0" applyFont="1" applyBorder="1"/>
    <xf numFmtId="0" fontId="3" fillId="0" borderId="21" xfId="0" applyFont="1" applyBorder="1"/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2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166" fontId="3" fillId="0" borderId="9" xfId="0" applyNumberFormat="1" applyFont="1" applyBorder="1" applyAlignment="1">
      <alignment horizontal="left"/>
    </xf>
    <xf numFmtId="166" fontId="3" fillId="0" borderId="10" xfId="0" applyNumberFormat="1" applyFont="1" applyBorder="1" applyAlignment="1">
      <alignment horizontal="left"/>
    </xf>
    <xf numFmtId="166" fontId="3" fillId="0" borderId="11" xfId="0" applyNumberFormat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164" fontId="3" fillId="2" borderId="3" xfId="0" applyNumberFormat="1" applyFont="1" applyFill="1" applyBorder="1" applyAlignment="1" applyProtection="1">
      <alignment horizontal="left"/>
      <protection locked="0"/>
    </xf>
    <xf numFmtId="164" fontId="3" fillId="2" borderId="4" xfId="0" applyNumberFormat="1" applyFont="1" applyFill="1" applyBorder="1" applyAlignment="1" applyProtection="1">
      <alignment horizontal="left"/>
      <protection locked="0"/>
    </xf>
    <xf numFmtId="164" fontId="3" fillId="2" borderId="5" xfId="0" applyNumberFormat="1" applyFont="1" applyFill="1" applyBorder="1" applyAlignment="1" applyProtection="1">
      <alignment horizontal="left"/>
      <protection locked="0"/>
    </xf>
    <xf numFmtId="0" fontId="6" fillId="0" borderId="3" xfId="1" applyFont="1" applyBorder="1" applyAlignment="1" applyProtection="1">
      <alignment horizontal="left" wrapText="1"/>
      <protection locked="0"/>
    </xf>
    <xf numFmtId="0" fontId="10" fillId="0" borderId="0" xfId="0" applyFont="1" applyAlignment="1">
      <alignment horizontal="left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0" fillId="0" borderId="8" xfId="0" applyFont="1" applyBorder="1" applyAlignment="1">
      <alignment horizontal="left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0" xfId="0" applyFont="1"/>
  </cellXfs>
  <cellStyles count="2">
    <cellStyle name="Link" xfId="1" builtinId="8"/>
    <cellStyle name="Standard" xfId="0" builtinId="0"/>
  </cellStyles>
  <dxfs count="26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  <border>
        <left/>
        <right/>
        <top/>
        <bottom/>
      </border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0.2499465926084170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theme="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57379</xdr:colOff>
      <xdr:row>61</xdr:row>
      <xdr:rowOff>11476</xdr:rowOff>
    </xdr:from>
    <xdr:to>
      <xdr:col>8</xdr:col>
      <xdr:colOff>1709908</xdr:colOff>
      <xdr:row>69</xdr:row>
      <xdr:rowOff>206566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7DFCD3CF-AEDC-0B21-90C5-D1674A1AB5C2}"/>
            </a:ext>
          </a:extLst>
        </xdr:cNvPr>
        <xdr:cNvSpPr txBox="1"/>
      </xdr:nvSpPr>
      <xdr:spPr>
        <a:xfrm>
          <a:off x="57379" y="14172741"/>
          <a:ext cx="14069457" cy="20312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91B9D-3CF4-4484-9204-1039FBFD541B}">
  <dimension ref="A1:I88"/>
  <sheetViews>
    <sheetView tabSelected="1" view="pageLayout" zoomScale="83" zoomScaleNormal="86" zoomScalePageLayoutView="83" workbookViewId="0">
      <selection activeCell="B23" sqref="B23"/>
    </sheetView>
  </sheetViews>
  <sheetFormatPr baseColWidth="10" defaultColWidth="11.42578125" defaultRowHeight="18" x14ac:dyDescent="0.25"/>
  <cols>
    <col min="1" max="1" width="72" style="1" bestFit="1" customWidth="1"/>
    <col min="2" max="2" width="18.7109375" style="32" customWidth="1"/>
    <col min="3" max="3" width="14.42578125" style="1" bestFit="1" customWidth="1"/>
    <col min="4" max="4" width="9.140625" style="1" bestFit="1" customWidth="1"/>
    <col min="5" max="5" width="18.7109375" style="1" customWidth="1"/>
    <col min="6" max="6" width="13.28515625" style="1" customWidth="1"/>
    <col min="7" max="8" width="15.42578125" style="1" bestFit="1" customWidth="1"/>
    <col min="9" max="9" width="24.7109375" style="1" customWidth="1"/>
    <col min="10" max="16384" width="11.42578125" style="1"/>
  </cols>
  <sheetData>
    <row r="1" spans="1:9" ht="18.75" thickBot="1" x14ac:dyDescent="0.3">
      <c r="A1" s="5" t="s">
        <v>28</v>
      </c>
      <c r="B1" s="20">
        <f ca="1">TODAY()</f>
        <v>46077</v>
      </c>
      <c r="C1" s="5"/>
      <c r="D1" s="5"/>
      <c r="E1" s="5"/>
      <c r="F1" s="5"/>
      <c r="G1" s="5"/>
      <c r="H1" s="5"/>
      <c r="I1" s="5"/>
    </row>
    <row r="2" spans="1:9" ht="18.75" thickBot="1" x14ac:dyDescent="0.3">
      <c r="A2" s="5" t="s">
        <v>1</v>
      </c>
      <c r="B2" s="78"/>
      <c r="C2" s="79"/>
      <c r="D2" s="79"/>
      <c r="E2" s="79"/>
      <c r="F2" s="79"/>
      <c r="G2" s="79"/>
      <c r="H2" s="79"/>
      <c r="I2" s="80"/>
    </row>
    <row r="3" spans="1:9" ht="18.75" thickBot="1" x14ac:dyDescent="0.3">
      <c r="A3" s="5" t="s">
        <v>47</v>
      </c>
      <c r="B3" s="89"/>
      <c r="C3" s="90"/>
      <c r="D3" s="90"/>
      <c r="E3" s="90"/>
      <c r="F3" s="90"/>
      <c r="G3" s="90"/>
      <c r="H3" s="90"/>
      <c r="I3" s="91"/>
    </row>
    <row r="4" spans="1:9" ht="18.75" thickBot="1" x14ac:dyDescent="0.3">
      <c r="A4" s="5" t="s">
        <v>48</v>
      </c>
      <c r="B4" s="18"/>
      <c r="C4" s="88" t="str">
        <f>IF(B4=0,"Bitte geben Sie hier die Nummer der Maßnahme an! Diese finden Sie in Ihrem Zuwendungsbescheid."," ")</f>
        <v>Bitte geben Sie hier die Nummer der Maßnahme an! Diese finden Sie in Ihrem Zuwendungsbescheid.</v>
      </c>
      <c r="D4" s="88"/>
      <c r="E4" s="88"/>
      <c r="F4" s="88"/>
      <c r="G4" s="88"/>
      <c r="H4" s="88"/>
      <c r="I4" s="88"/>
    </row>
    <row r="5" spans="1:9" ht="18.75" thickBot="1" x14ac:dyDescent="0.3">
      <c r="A5" s="5" t="s">
        <v>2</v>
      </c>
      <c r="B5" s="41"/>
      <c r="C5" s="5"/>
      <c r="D5" s="5"/>
      <c r="E5" s="5"/>
      <c r="F5" s="5"/>
      <c r="G5" s="5"/>
      <c r="H5" s="5"/>
      <c r="I5" s="5"/>
    </row>
    <row r="6" spans="1:9" ht="18.75" thickBot="1" x14ac:dyDescent="0.3">
      <c r="A6" s="5" t="s">
        <v>37</v>
      </c>
      <c r="B6" s="41"/>
      <c r="C6" s="5"/>
      <c r="D6" s="5"/>
      <c r="E6" s="5"/>
      <c r="F6" s="5"/>
      <c r="G6" s="5"/>
      <c r="H6" s="5"/>
      <c r="I6" s="5"/>
    </row>
    <row r="7" spans="1:9" ht="18.75" thickBot="1" x14ac:dyDescent="0.3">
      <c r="A7" s="5" t="s">
        <v>3</v>
      </c>
      <c r="B7" s="21">
        <f>B6-B5+1</f>
        <v>1</v>
      </c>
      <c r="C7" s="92" t="str">
        <f>IF(B7&gt;3,"Information: Ein Seminar wird vom Kreisjugendring Nordfriesland e.V.für max. 3 Tage gefördert.Die Berechnung erfolgt automatisch."," ")</f>
        <v xml:space="preserve"> </v>
      </c>
      <c r="D7" s="92"/>
      <c r="E7" s="92"/>
      <c r="F7" s="92"/>
      <c r="G7" s="92"/>
      <c r="H7" s="92"/>
      <c r="I7" s="92"/>
    </row>
    <row r="8" spans="1:9" ht="18.75" thickBot="1" x14ac:dyDescent="0.3">
      <c r="A8" s="5" t="s">
        <v>4</v>
      </c>
      <c r="B8" s="23">
        <f>B6-B5</f>
        <v>0</v>
      </c>
      <c r="C8" s="22"/>
      <c r="D8" s="22"/>
      <c r="E8" s="22"/>
      <c r="F8" s="5"/>
      <c r="G8" s="5"/>
      <c r="H8" s="5"/>
      <c r="I8" s="5"/>
    </row>
    <row r="9" spans="1:9" ht="18.75" thickBot="1" x14ac:dyDescent="0.3">
      <c r="A9" s="5" t="s">
        <v>49</v>
      </c>
      <c r="B9" s="6"/>
      <c r="C9" s="7"/>
      <c r="D9" s="6"/>
      <c r="E9" s="6"/>
      <c r="F9" s="24"/>
      <c r="G9" s="24"/>
      <c r="H9" s="24"/>
      <c r="I9" s="24"/>
    </row>
    <row r="10" spans="1:9" ht="18.75" thickBot="1" x14ac:dyDescent="0.3">
      <c r="A10" s="5" t="s">
        <v>5</v>
      </c>
      <c r="B10" s="81"/>
      <c r="C10" s="82"/>
      <c r="D10" s="82"/>
      <c r="E10" s="82"/>
      <c r="F10" s="82"/>
      <c r="G10" s="82"/>
      <c r="H10" s="82"/>
      <c r="I10" s="83"/>
    </row>
    <row r="11" spans="1:9" ht="18.75" thickBot="1" x14ac:dyDescent="0.3">
      <c r="A11" s="5" t="s">
        <v>6</v>
      </c>
      <c r="B11" s="84"/>
      <c r="C11" s="85"/>
      <c r="D11" s="85"/>
      <c r="E11" s="85"/>
      <c r="F11" s="85"/>
      <c r="G11" s="85"/>
      <c r="H11" s="85"/>
      <c r="I11" s="86"/>
    </row>
    <row r="12" spans="1:9" ht="18.75" thickBot="1" x14ac:dyDescent="0.3">
      <c r="A12" s="5" t="s">
        <v>0</v>
      </c>
      <c r="B12" s="87"/>
      <c r="C12" s="79"/>
      <c r="D12" s="79"/>
      <c r="E12" s="79"/>
      <c r="F12" s="79"/>
      <c r="G12" s="79"/>
      <c r="H12" s="79"/>
      <c r="I12" s="80"/>
    </row>
    <row r="13" spans="1:9" ht="18.75" thickBot="1" x14ac:dyDescent="0.3">
      <c r="A13" s="5" t="s">
        <v>7</v>
      </c>
      <c r="B13" s="81"/>
      <c r="C13" s="82"/>
      <c r="D13" s="82"/>
      <c r="E13" s="82"/>
      <c r="F13" s="82"/>
      <c r="G13" s="82"/>
      <c r="H13" s="82"/>
      <c r="I13" s="83"/>
    </row>
    <row r="14" spans="1:9" ht="18.75" thickBot="1" x14ac:dyDescent="0.3">
      <c r="A14" s="5" t="s">
        <v>43</v>
      </c>
      <c r="B14" s="42"/>
      <c r="C14" s="95" t="str">
        <f>IF(B14=0,"Bitte geben Sie hier die bewilligte Summe Steuerungteam an! Diese finden Sie in Ihrem Zuwendungsbescheid."," ")</f>
        <v>Bitte geben Sie hier die bewilligte Summe Steuerungteam an! Diese finden Sie in Ihrem Zuwendungsbescheid.</v>
      </c>
      <c r="D14" s="95"/>
      <c r="E14" s="95"/>
      <c r="F14" s="95"/>
      <c r="G14" s="95"/>
      <c r="H14" s="95"/>
      <c r="I14" s="95"/>
    </row>
    <row r="15" spans="1:9" ht="18.75" thickBot="1" x14ac:dyDescent="0.3">
      <c r="A15" s="5" t="s">
        <v>44</v>
      </c>
      <c r="B15" s="42"/>
      <c r="C15" s="88" t="str">
        <f>IF(B15=0,"Bitte geben Sie hier die bewilligte Summe Kreisjugendring Nordfriesland e.V. an! Diese finden Sie in Ihrem Zuwendungsbescheid."," ")</f>
        <v>Bitte geben Sie hier die bewilligte Summe Kreisjugendring Nordfriesland e.V. an! Diese finden Sie in Ihrem Zuwendungsbescheid.</v>
      </c>
      <c r="D15" s="88"/>
      <c r="E15" s="88"/>
      <c r="F15" s="88"/>
      <c r="G15" s="88"/>
      <c r="H15" s="88"/>
      <c r="I15" s="88"/>
    </row>
    <row r="16" spans="1:9" ht="18.75" thickBot="1" x14ac:dyDescent="0.3">
      <c r="A16" s="93" t="s">
        <v>45</v>
      </c>
      <c r="B16" s="94"/>
      <c r="C16" s="93"/>
      <c r="D16" s="93"/>
      <c r="E16" s="93"/>
      <c r="F16" s="93"/>
      <c r="G16" s="93"/>
      <c r="H16" s="93"/>
      <c r="I16" s="93"/>
    </row>
    <row r="17" spans="1:9" ht="18.75" thickBot="1" x14ac:dyDescent="0.3">
      <c r="A17" s="5" t="s">
        <v>53</v>
      </c>
      <c r="B17" s="8"/>
      <c r="C17" s="65" t="str">
        <f>IF(C19&gt;1,"Bitte Wählen Sie nur eine Option."," ")</f>
        <v xml:space="preserve"> </v>
      </c>
      <c r="D17" s="66"/>
      <c r="E17" s="66"/>
      <c r="F17" s="66"/>
      <c r="G17" s="66"/>
      <c r="H17" s="66"/>
      <c r="I17" s="66"/>
    </row>
    <row r="18" spans="1:9" ht="18.75" thickBot="1" x14ac:dyDescent="0.3">
      <c r="A18" s="5" t="s">
        <v>54</v>
      </c>
      <c r="B18" s="8"/>
      <c r="C18" s="94" t="s">
        <v>29</v>
      </c>
      <c r="D18" s="94"/>
      <c r="E18" s="94"/>
      <c r="F18" s="94"/>
      <c r="G18" s="94"/>
      <c r="H18" s="5"/>
      <c r="I18" s="5"/>
    </row>
    <row r="19" spans="1:9" x14ac:dyDescent="0.25">
      <c r="A19" s="26" t="s">
        <v>88</v>
      </c>
      <c r="B19" s="15"/>
      <c r="C19" s="27">
        <f>B17+B18+B19</f>
        <v>0</v>
      </c>
      <c r="D19" s="26"/>
      <c r="E19" s="26"/>
      <c r="F19" s="26"/>
      <c r="G19" s="26"/>
      <c r="H19" s="26"/>
      <c r="I19" s="26"/>
    </row>
    <row r="20" spans="1:9" ht="18.75" thickBot="1" x14ac:dyDescent="0.3">
      <c r="A20" s="5" t="s">
        <v>31</v>
      </c>
      <c r="B20" s="14"/>
      <c r="C20" s="5"/>
      <c r="D20" s="5"/>
      <c r="E20" s="5"/>
      <c r="F20" s="5"/>
      <c r="G20" s="5"/>
      <c r="H20" s="5"/>
      <c r="I20" s="5"/>
    </row>
    <row r="21" spans="1:9" ht="18.75" thickBot="1" x14ac:dyDescent="0.3">
      <c r="A21" s="5" t="s">
        <v>50</v>
      </c>
      <c r="B21" s="8"/>
      <c r="C21" s="5"/>
      <c r="D21" s="5"/>
      <c r="E21" s="5"/>
      <c r="F21" s="5"/>
      <c r="G21" s="5"/>
      <c r="H21" s="5"/>
      <c r="I21" s="5"/>
    </row>
    <row r="22" spans="1:9" ht="18.75" thickBot="1" x14ac:dyDescent="0.3">
      <c r="A22" s="5" t="s">
        <v>51</v>
      </c>
      <c r="B22" s="8"/>
      <c r="C22" s="5"/>
      <c r="D22" s="5"/>
      <c r="E22" s="5"/>
      <c r="F22" s="5"/>
      <c r="G22" s="5"/>
      <c r="H22" s="5"/>
      <c r="I22" s="5"/>
    </row>
    <row r="23" spans="1:9" ht="18.75" thickBot="1" x14ac:dyDescent="0.3">
      <c r="A23" s="5" t="s">
        <v>52</v>
      </c>
      <c r="B23" s="8"/>
      <c r="C23" s="65" t="str">
        <f>IF(B24=B20," ","Die Summe der Teilnehmenden, m.w.d.muss mit der Anzahl der Teilnehmenden über einstimmen.")</f>
        <v xml:space="preserve"> </v>
      </c>
      <c r="D23" s="66"/>
      <c r="E23" s="66"/>
      <c r="F23" s="66"/>
      <c r="G23" s="66"/>
      <c r="H23" s="66"/>
      <c r="I23" s="5"/>
    </row>
    <row r="24" spans="1:9" ht="18.75" hidden="1" thickBot="1" x14ac:dyDescent="0.3">
      <c r="A24" s="5" t="s">
        <v>75</v>
      </c>
      <c r="B24" s="25">
        <f>B23+B22+B21</f>
        <v>0</v>
      </c>
      <c r="G24" s="5"/>
      <c r="H24" s="5"/>
      <c r="I24" s="5"/>
    </row>
    <row r="25" spans="1:9" ht="18.75" thickBot="1" x14ac:dyDescent="0.3">
      <c r="A25" s="5" t="s">
        <v>32</v>
      </c>
      <c r="B25" s="8"/>
      <c r="C25" s="5"/>
      <c r="D25" s="5"/>
      <c r="E25" s="5"/>
      <c r="F25" s="5"/>
      <c r="G25" s="5"/>
      <c r="H25" s="5"/>
      <c r="I25" s="5"/>
    </row>
    <row r="26" spans="1:9" ht="18.75" thickBot="1" x14ac:dyDescent="0.3">
      <c r="A26" s="5" t="s">
        <v>69</v>
      </c>
      <c r="B26" s="8"/>
      <c r="C26" s="28">
        <f>B26+B27</f>
        <v>0</v>
      </c>
      <c r="D26" s="5"/>
      <c r="E26" s="5"/>
      <c r="F26" s="5"/>
      <c r="G26" s="5"/>
      <c r="H26" s="5"/>
      <c r="I26" s="5"/>
    </row>
    <row r="27" spans="1:9" ht="18.75" thickBot="1" x14ac:dyDescent="0.3">
      <c r="A27" s="5" t="s">
        <v>70</v>
      </c>
      <c r="B27" s="8"/>
      <c r="C27" s="65" t="str">
        <f>IF(C26=B25," ","Die Summe der Leitenden, EA und HA muss mit der Anzahl der Leitenden übereinstimmen.")</f>
        <v xml:space="preserve"> </v>
      </c>
      <c r="D27" s="66"/>
      <c r="E27" s="66"/>
      <c r="F27" s="66"/>
      <c r="G27" s="66"/>
      <c r="H27" s="66"/>
      <c r="I27" s="5"/>
    </row>
    <row r="28" spans="1:9" ht="18.75" hidden="1" thickBot="1" x14ac:dyDescent="0.3">
      <c r="A28" s="5" t="s">
        <v>8</v>
      </c>
      <c r="B28" s="29">
        <f>ROUNDUP(B20/6,0)</f>
        <v>0</v>
      </c>
      <c r="C28" s="5"/>
      <c r="D28" s="5"/>
      <c r="E28" s="5"/>
      <c r="F28" s="5"/>
      <c r="G28" s="5"/>
      <c r="H28" s="5"/>
      <c r="I28" s="5"/>
    </row>
    <row r="29" spans="1:9" ht="18.75" thickBot="1" x14ac:dyDescent="0.3">
      <c r="A29" s="5" t="s">
        <v>23</v>
      </c>
      <c r="B29" s="30">
        <f>IF(B28&gt;B25,B25,B28)</f>
        <v>0</v>
      </c>
      <c r="C29" s="54"/>
      <c r="D29" s="5"/>
      <c r="E29" s="5"/>
      <c r="F29" s="5"/>
      <c r="G29" s="5"/>
      <c r="H29" s="5"/>
      <c r="I29" s="5"/>
    </row>
    <row r="30" spans="1:9" ht="18.75" thickBot="1" x14ac:dyDescent="0.3">
      <c r="A30" s="5" t="s">
        <v>33</v>
      </c>
      <c r="B30" s="31">
        <f>B29+B20</f>
        <v>0</v>
      </c>
      <c r="C30" s="55"/>
      <c r="D30" s="26"/>
      <c r="E30" s="26"/>
      <c r="F30" s="26"/>
      <c r="G30" s="26"/>
      <c r="H30" s="26"/>
      <c r="I30" s="26"/>
    </row>
    <row r="31" spans="1:9" x14ac:dyDescent="0.25">
      <c r="A31" s="9" t="s">
        <v>41</v>
      </c>
      <c r="C31" s="5"/>
      <c r="D31" s="5"/>
      <c r="I31" s="5"/>
    </row>
    <row r="32" spans="1:9" ht="18.75" thickBot="1" x14ac:dyDescent="0.3">
      <c r="A32" s="33" t="s">
        <v>9</v>
      </c>
      <c r="C32" s="67"/>
      <c r="D32" s="67"/>
      <c r="I32" s="5"/>
    </row>
    <row r="33" spans="1:9" ht="18.75" thickBot="1" x14ac:dyDescent="0.3">
      <c r="A33" s="5" t="s">
        <v>55</v>
      </c>
      <c r="B33" s="10"/>
      <c r="C33" s="34"/>
      <c r="D33" s="34"/>
      <c r="I33" s="5"/>
    </row>
    <row r="34" spans="1:9" ht="18.75" thickBot="1" x14ac:dyDescent="0.3">
      <c r="A34" s="5" t="s">
        <v>56</v>
      </c>
      <c r="B34" s="10"/>
      <c r="C34" s="34"/>
      <c r="D34" s="34"/>
      <c r="I34" s="5"/>
    </row>
    <row r="35" spans="1:9" ht="18.75" thickBot="1" x14ac:dyDescent="0.3">
      <c r="A35" s="5" t="s">
        <v>57</v>
      </c>
      <c r="B35" s="10"/>
      <c r="C35" s="34"/>
      <c r="D35" s="34"/>
      <c r="I35" s="5"/>
    </row>
    <row r="36" spans="1:9" ht="18.75" thickBot="1" x14ac:dyDescent="0.3">
      <c r="A36" s="5" t="s">
        <v>58</v>
      </c>
      <c r="B36" s="10"/>
      <c r="C36" s="34"/>
      <c r="D36" s="34"/>
      <c r="I36" s="5"/>
    </row>
    <row r="37" spans="1:9" ht="18.75" thickBot="1" x14ac:dyDescent="0.3">
      <c r="A37" s="5" t="s">
        <v>76</v>
      </c>
      <c r="B37" s="10"/>
      <c r="C37" s="34"/>
      <c r="D37" s="34"/>
      <c r="I37" s="5"/>
    </row>
    <row r="38" spans="1:9" ht="18.75" thickBot="1" x14ac:dyDescent="0.3">
      <c r="A38" s="5" t="s">
        <v>59</v>
      </c>
      <c r="B38" s="35">
        <f>B33+B34+B35+B36+B37</f>
        <v>0</v>
      </c>
      <c r="C38" s="34"/>
      <c r="D38" s="34"/>
      <c r="I38" s="5"/>
    </row>
    <row r="39" spans="1:9" ht="18.75" thickBot="1" x14ac:dyDescent="0.3">
      <c r="A39" s="33" t="s">
        <v>10</v>
      </c>
      <c r="C39" s="5"/>
      <c r="D39" s="5"/>
      <c r="I39" s="5"/>
    </row>
    <row r="40" spans="1:9" ht="18.75" thickBot="1" x14ac:dyDescent="0.3">
      <c r="A40" s="36" t="s">
        <v>42</v>
      </c>
      <c r="B40" s="19" t="b">
        <v>0</v>
      </c>
      <c r="C40" s="5"/>
      <c r="D40" s="5"/>
      <c r="I40" s="5"/>
    </row>
    <row r="41" spans="1:9" ht="18.75" thickBot="1" x14ac:dyDescent="0.3">
      <c r="A41" s="5" t="s">
        <v>34</v>
      </c>
      <c r="B41" s="37" t="str">
        <f>IF(Tabelle1!A1=1,Tabelle1!A6," ")</f>
        <v xml:space="preserve"> </v>
      </c>
      <c r="C41" s="5"/>
      <c r="D41" s="5"/>
      <c r="I41" s="5"/>
    </row>
    <row r="42" spans="1:9" ht="18.75" thickBot="1" x14ac:dyDescent="0.3">
      <c r="A42" s="5" t="s">
        <v>35</v>
      </c>
      <c r="B42" s="10"/>
      <c r="C42" s="5"/>
      <c r="D42" s="5"/>
      <c r="I42" s="5"/>
    </row>
    <row r="43" spans="1:9" ht="18.75" thickBot="1" x14ac:dyDescent="0.3">
      <c r="A43" s="5" t="s">
        <v>36</v>
      </c>
      <c r="B43" s="10"/>
      <c r="C43" s="5"/>
      <c r="D43" s="5"/>
      <c r="I43" s="5"/>
    </row>
    <row r="44" spans="1:9" ht="18.75" thickBot="1" x14ac:dyDescent="0.3">
      <c r="A44" s="5" t="s">
        <v>11</v>
      </c>
      <c r="B44" s="35">
        <f>Tabelle1!A14</f>
        <v>0</v>
      </c>
      <c r="C44" s="5"/>
      <c r="D44" s="5"/>
      <c r="I44" s="32"/>
    </row>
    <row r="45" spans="1:9" ht="18.75" thickBot="1" x14ac:dyDescent="0.3">
      <c r="A45" s="5" t="s">
        <v>13</v>
      </c>
      <c r="B45" s="35">
        <f>SUM(B41:B44)</f>
        <v>0</v>
      </c>
      <c r="C45" s="65" t="str">
        <f>IF(B45&gt;B38,"Die Summe der Einnahmen ist Größer als die Summe der Ausgaben - Sie werden keine Förderung erhalten!"," ")</f>
        <v xml:space="preserve"> </v>
      </c>
      <c r="D45" s="66"/>
      <c r="E45" s="66"/>
      <c r="F45" s="66"/>
      <c r="G45" s="66"/>
      <c r="H45" s="66"/>
      <c r="I45" s="38"/>
    </row>
    <row r="46" spans="1:9" ht="18.75" thickBot="1" x14ac:dyDescent="0.3">
      <c r="A46" s="5" t="s">
        <v>12</v>
      </c>
      <c r="B46" s="35">
        <f>B38-B45</f>
        <v>0</v>
      </c>
      <c r="C46" s="5"/>
      <c r="D46" s="5"/>
      <c r="E46" s="5"/>
      <c r="F46" s="5"/>
      <c r="G46" s="5"/>
      <c r="H46" s="5"/>
      <c r="I46" s="5"/>
    </row>
    <row r="47" spans="1:9" ht="18.75" thickBot="1" x14ac:dyDescent="0.3">
      <c r="A47" s="5" t="s">
        <v>64</v>
      </c>
      <c r="B47" s="39"/>
      <c r="C47" s="5"/>
      <c r="D47" s="5"/>
      <c r="E47" s="5"/>
      <c r="F47" s="5"/>
      <c r="G47" s="5"/>
      <c r="H47" s="5"/>
      <c r="I47" s="5"/>
    </row>
    <row r="48" spans="1:9" ht="18.75" thickBot="1" x14ac:dyDescent="0.3">
      <c r="A48" s="5" t="s">
        <v>60</v>
      </c>
      <c r="C48" s="5"/>
      <c r="D48" s="40" t="b">
        <v>0</v>
      </c>
      <c r="E48" s="5"/>
      <c r="F48" s="5"/>
      <c r="G48" s="5"/>
      <c r="H48" s="5"/>
      <c r="I48" s="5"/>
    </row>
    <row r="49" spans="1:9" ht="18.75" thickBot="1" x14ac:dyDescent="0.3">
      <c r="A49" s="5" t="s">
        <v>61</v>
      </c>
      <c r="C49" s="5"/>
      <c r="D49" s="40" t="b">
        <v>0</v>
      </c>
      <c r="E49" s="5"/>
      <c r="F49" s="5"/>
      <c r="G49" s="5"/>
      <c r="H49" s="5"/>
      <c r="I49" s="5"/>
    </row>
    <row r="50" spans="1:9" ht="18.75" thickBot="1" x14ac:dyDescent="0.3">
      <c r="A50" s="5" t="s">
        <v>62</v>
      </c>
      <c r="C50" s="5"/>
      <c r="D50" s="40" t="b">
        <v>0</v>
      </c>
      <c r="E50" s="5"/>
      <c r="F50" s="5"/>
      <c r="G50" s="5"/>
      <c r="H50" s="5"/>
      <c r="I50" s="5"/>
    </row>
    <row r="51" spans="1:9" x14ac:dyDescent="0.25">
      <c r="A51" s="5"/>
      <c r="B51" s="39"/>
      <c r="C51" s="5"/>
      <c r="D51" s="5"/>
      <c r="E51" s="5"/>
      <c r="F51" s="5"/>
      <c r="G51" s="5"/>
      <c r="H51" s="5"/>
      <c r="I51" s="5"/>
    </row>
    <row r="52" spans="1:9" x14ac:dyDescent="0.25">
      <c r="A52" s="33" t="s">
        <v>63</v>
      </c>
      <c r="B52" s="39"/>
      <c r="C52" s="5"/>
      <c r="D52" s="5"/>
      <c r="E52" s="5"/>
      <c r="F52" s="5"/>
      <c r="G52" s="5"/>
      <c r="H52" s="5"/>
      <c r="I52" s="5"/>
    </row>
    <row r="53" spans="1:9" ht="18.75" thickBot="1" x14ac:dyDescent="0.3">
      <c r="A53" s="5" t="s">
        <v>65</v>
      </c>
      <c r="B53" s="39"/>
      <c r="C53" s="5"/>
      <c r="D53" s="5"/>
      <c r="E53" s="5"/>
      <c r="F53" s="5"/>
      <c r="G53" s="5"/>
      <c r="H53" s="5"/>
      <c r="I53" s="5"/>
    </row>
    <row r="54" spans="1:9" ht="18.75" thickBot="1" x14ac:dyDescent="0.3">
      <c r="A54" s="5" t="s">
        <v>66</v>
      </c>
      <c r="B54" s="39"/>
      <c r="C54" s="5"/>
      <c r="D54" s="40" t="b">
        <v>0</v>
      </c>
      <c r="E54" s="5"/>
      <c r="F54" s="5"/>
      <c r="G54" s="5"/>
      <c r="H54" s="5"/>
      <c r="I54" s="5"/>
    </row>
    <row r="55" spans="1:9" ht="18.75" thickBot="1" x14ac:dyDescent="0.3">
      <c r="A55" s="5" t="s">
        <v>67</v>
      </c>
      <c r="B55" s="39"/>
      <c r="C55" s="5"/>
      <c r="D55" s="40" t="b">
        <v>0</v>
      </c>
      <c r="E55" s="5"/>
      <c r="F55" s="5"/>
      <c r="G55" s="5"/>
      <c r="H55" s="5"/>
      <c r="I55" s="5"/>
    </row>
    <row r="56" spans="1:9" ht="18.75" thickBot="1" x14ac:dyDescent="0.3">
      <c r="A56" s="5" t="s">
        <v>68</v>
      </c>
      <c r="B56" s="39"/>
      <c r="C56" s="5"/>
      <c r="D56" s="5"/>
      <c r="E56" s="5"/>
      <c r="F56" s="5"/>
      <c r="G56" s="5"/>
      <c r="H56" s="5"/>
      <c r="I56" s="5"/>
    </row>
    <row r="57" spans="1:9" ht="18.75" thickBot="1" x14ac:dyDescent="0.3">
      <c r="A57" s="5" t="s">
        <v>71</v>
      </c>
      <c r="B57" s="39"/>
      <c r="C57" s="5"/>
      <c r="D57" s="40" t="b">
        <v>0</v>
      </c>
      <c r="E57" s="65" t="str">
        <f>IF(Tabelle3!A30&gt;1,"Bitte nur eine Option auswählen."," ")</f>
        <v xml:space="preserve"> </v>
      </c>
      <c r="F57" s="66"/>
      <c r="G57" s="66"/>
      <c r="H57" s="66"/>
      <c r="I57" s="5"/>
    </row>
    <row r="58" spans="1:9" ht="18.75" thickBot="1" x14ac:dyDescent="0.3">
      <c r="A58" s="5" t="s">
        <v>72</v>
      </c>
      <c r="B58" s="39"/>
      <c r="C58" s="5"/>
      <c r="D58" s="40" t="b">
        <v>0</v>
      </c>
      <c r="E58" s="5"/>
      <c r="G58" s="5"/>
      <c r="H58" s="5"/>
      <c r="I58" s="5"/>
    </row>
    <row r="59" spans="1:9" ht="18.75" thickBot="1" x14ac:dyDescent="0.3">
      <c r="A59" s="5" t="s">
        <v>73</v>
      </c>
      <c r="B59" s="39"/>
      <c r="C59" s="5"/>
      <c r="D59" s="40" t="b">
        <v>0</v>
      </c>
      <c r="E59" s="5"/>
      <c r="G59" s="5"/>
      <c r="H59" s="5"/>
      <c r="I59" s="5"/>
    </row>
    <row r="60" spans="1:9" x14ac:dyDescent="0.25">
      <c r="A60" s="101" t="s">
        <v>87</v>
      </c>
      <c r="B60" s="39"/>
      <c r="C60" s="5"/>
      <c r="D60" s="5"/>
      <c r="E60" s="5"/>
      <c r="G60" s="5"/>
      <c r="H60" s="5"/>
      <c r="I60" s="5"/>
    </row>
    <row r="61" spans="1:9" ht="18.75" thickBot="1" x14ac:dyDescent="0.3">
      <c r="A61" s="5" t="s">
        <v>63</v>
      </c>
      <c r="B61" s="39"/>
      <c r="C61" s="5"/>
      <c r="D61" s="5"/>
      <c r="E61" s="5"/>
      <c r="F61" s="5"/>
      <c r="G61" s="5"/>
      <c r="H61" s="5"/>
      <c r="I61" s="5"/>
    </row>
    <row r="62" spans="1:9" x14ac:dyDescent="0.25">
      <c r="A62" s="56"/>
      <c r="B62" s="57"/>
      <c r="C62" s="57"/>
      <c r="D62" s="57"/>
      <c r="E62" s="57"/>
      <c r="F62" s="57"/>
      <c r="G62" s="57"/>
      <c r="H62" s="57"/>
      <c r="I62" s="58"/>
    </row>
    <row r="63" spans="1:9" x14ac:dyDescent="0.25">
      <c r="A63" s="59"/>
      <c r="B63" s="60"/>
      <c r="C63" s="60"/>
      <c r="D63" s="60"/>
      <c r="E63" s="60"/>
      <c r="F63" s="60"/>
      <c r="G63" s="60"/>
      <c r="H63" s="60"/>
      <c r="I63" s="61"/>
    </row>
    <row r="64" spans="1:9" x14ac:dyDescent="0.25">
      <c r="A64" s="59"/>
      <c r="B64" s="60"/>
      <c r="C64" s="60"/>
      <c r="D64" s="60"/>
      <c r="E64" s="60"/>
      <c r="F64" s="60"/>
      <c r="G64" s="60"/>
      <c r="H64" s="60"/>
      <c r="I64" s="61"/>
    </row>
    <row r="65" spans="1:9" x14ac:dyDescent="0.25">
      <c r="A65" s="59"/>
      <c r="B65" s="60"/>
      <c r="C65" s="60"/>
      <c r="D65" s="60"/>
      <c r="E65" s="60"/>
      <c r="F65" s="60"/>
      <c r="G65" s="60"/>
      <c r="H65" s="60"/>
      <c r="I65" s="61"/>
    </row>
    <row r="66" spans="1:9" x14ac:dyDescent="0.25">
      <c r="A66" s="59"/>
      <c r="B66" s="60"/>
      <c r="C66" s="60"/>
      <c r="D66" s="60"/>
      <c r="E66" s="60"/>
      <c r="F66" s="60"/>
      <c r="G66" s="60"/>
      <c r="H66" s="60"/>
      <c r="I66" s="61"/>
    </row>
    <row r="67" spans="1:9" x14ac:dyDescent="0.25">
      <c r="A67" s="59"/>
      <c r="B67" s="60"/>
      <c r="C67" s="60"/>
      <c r="D67" s="60"/>
      <c r="E67" s="60"/>
      <c r="F67" s="60"/>
      <c r="G67" s="60"/>
      <c r="H67" s="60"/>
      <c r="I67" s="61"/>
    </row>
    <row r="68" spans="1:9" x14ac:dyDescent="0.25">
      <c r="A68" s="59"/>
      <c r="B68" s="60"/>
      <c r="C68" s="60"/>
      <c r="D68" s="60"/>
      <c r="E68" s="60"/>
      <c r="F68" s="60"/>
      <c r="G68" s="60"/>
      <c r="H68" s="60"/>
      <c r="I68" s="61"/>
    </row>
    <row r="69" spans="1:9" x14ac:dyDescent="0.25">
      <c r="A69" s="59"/>
      <c r="B69" s="60"/>
      <c r="C69" s="60"/>
      <c r="D69" s="60"/>
      <c r="E69" s="60"/>
      <c r="F69" s="60"/>
      <c r="G69" s="60"/>
      <c r="H69" s="60"/>
      <c r="I69" s="61"/>
    </row>
    <row r="70" spans="1:9" ht="18.75" thickBot="1" x14ac:dyDescent="0.3">
      <c r="A70" s="62"/>
      <c r="B70" s="63"/>
      <c r="C70" s="63"/>
      <c r="D70" s="63"/>
      <c r="E70" s="63"/>
      <c r="F70" s="63"/>
      <c r="G70" s="63"/>
      <c r="H70" s="63"/>
      <c r="I70" s="64"/>
    </row>
    <row r="71" spans="1:9" ht="18.75" thickBot="1" x14ac:dyDescent="0.3">
      <c r="A71" s="5" t="s">
        <v>74</v>
      </c>
      <c r="B71" s="39"/>
      <c r="C71" s="44"/>
      <c r="D71" s="5"/>
      <c r="E71" s="5"/>
      <c r="F71" s="5"/>
      <c r="G71" s="5"/>
      <c r="H71" s="5"/>
      <c r="I71" s="5"/>
    </row>
    <row r="72" spans="1:9" ht="18.75" thickBot="1" x14ac:dyDescent="0.3">
      <c r="A72" s="45" t="s">
        <v>78</v>
      </c>
      <c r="B72" s="46" t="s">
        <v>83</v>
      </c>
      <c r="C72" s="47"/>
      <c r="D72" s="99" t="s">
        <v>85</v>
      </c>
      <c r="E72" s="99"/>
      <c r="F72" s="99"/>
      <c r="G72" s="99"/>
      <c r="H72" s="99"/>
      <c r="I72" s="100"/>
    </row>
    <row r="73" spans="1:9" ht="18.75" thickBot="1" x14ac:dyDescent="0.3">
      <c r="A73" s="48" t="s">
        <v>79</v>
      </c>
      <c r="B73" s="43"/>
      <c r="D73" s="96"/>
      <c r="E73" s="97"/>
      <c r="F73" s="97"/>
      <c r="G73" s="97"/>
      <c r="H73" s="97"/>
      <c r="I73" s="98"/>
    </row>
    <row r="74" spans="1:9" ht="18.75" thickBot="1" x14ac:dyDescent="0.3">
      <c r="A74" s="48" t="s">
        <v>80</v>
      </c>
      <c r="B74" s="43"/>
      <c r="D74" s="96"/>
      <c r="E74" s="97"/>
      <c r="F74" s="97"/>
      <c r="G74" s="97"/>
      <c r="H74" s="97"/>
      <c r="I74" s="98"/>
    </row>
    <row r="75" spans="1:9" ht="18.75" thickBot="1" x14ac:dyDescent="0.3">
      <c r="A75" s="48" t="s">
        <v>81</v>
      </c>
      <c r="B75" s="43"/>
      <c r="D75" s="96"/>
      <c r="E75" s="97"/>
      <c r="F75" s="97"/>
      <c r="G75" s="97"/>
      <c r="H75" s="97"/>
      <c r="I75" s="98"/>
    </row>
    <row r="76" spans="1:9" ht="18.75" thickBot="1" x14ac:dyDescent="0.3">
      <c r="A76" s="48" t="s">
        <v>82</v>
      </c>
      <c r="B76" s="49" t="s">
        <v>83</v>
      </c>
      <c r="D76" s="49"/>
      <c r="E76" s="49"/>
      <c r="F76" s="49"/>
      <c r="G76" s="49"/>
      <c r="H76" s="49"/>
      <c r="I76" s="50"/>
    </row>
    <row r="77" spans="1:9" ht="18.75" thickBot="1" x14ac:dyDescent="0.3">
      <c r="A77" s="48" t="s">
        <v>79</v>
      </c>
      <c r="B77" s="43"/>
      <c r="D77" s="96"/>
      <c r="E77" s="97"/>
      <c r="F77" s="97"/>
      <c r="G77" s="97"/>
      <c r="H77" s="97"/>
      <c r="I77" s="98"/>
    </row>
    <row r="78" spans="1:9" ht="18.75" thickBot="1" x14ac:dyDescent="0.3">
      <c r="A78" s="48" t="s">
        <v>80</v>
      </c>
      <c r="B78" s="43"/>
      <c r="D78" s="96"/>
      <c r="E78" s="97"/>
      <c r="F78" s="97"/>
      <c r="G78" s="97"/>
      <c r="H78" s="97"/>
      <c r="I78" s="98"/>
    </row>
    <row r="79" spans="1:9" ht="18.75" thickBot="1" x14ac:dyDescent="0.3">
      <c r="A79" s="48" t="s">
        <v>81</v>
      </c>
      <c r="B79" s="43"/>
      <c r="D79" s="96"/>
      <c r="E79" s="97"/>
      <c r="F79" s="97"/>
      <c r="G79" s="97"/>
      <c r="H79" s="97"/>
      <c r="I79" s="98"/>
    </row>
    <row r="80" spans="1:9" ht="18.75" thickBot="1" x14ac:dyDescent="0.3">
      <c r="A80" s="48" t="s">
        <v>84</v>
      </c>
      <c r="B80" s="49" t="s">
        <v>83</v>
      </c>
      <c r="D80" s="49"/>
      <c r="E80" s="49"/>
      <c r="F80" s="49"/>
      <c r="G80" s="49"/>
      <c r="H80" s="49"/>
      <c r="I80" s="50"/>
    </row>
    <row r="81" spans="1:9" ht="18.75" thickBot="1" x14ac:dyDescent="0.3">
      <c r="A81" s="48" t="s">
        <v>79</v>
      </c>
      <c r="B81" s="43"/>
      <c r="D81" s="96"/>
      <c r="E81" s="97"/>
      <c r="F81" s="97"/>
      <c r="G81" s="97"/>
      <c r="H81" s="97"/>
      <c r="I81" s="98"/>
    </row>
    <row r="82" spans="1:9" ht="18.75" thickBot="1" x14ac:dyDescent="0.3">
      <c r="A82" s="48" t="s">
        <v>80</v>
      </c>
      <c r="B82" s="43"/>
      <c r="D82" s="96"/>
      <c r="E82" s="97"/>
      <c r="F82" s="97"/>
      <c r="G82" s="97"/>
      <c r="H82" s="97"/>
      <c r="I82" s="98"/>
    </row>
    <row r="83" spans="1:9" ht="18.75" thickBot="1" x14ac:dyDescent="0.3">
      <c r="A83" s="48" t="s">
        <v>81</v>
      </c>
      <c r="B83" s="43"/>
      <c r="D83" s="96"/>
      <c r="E83" s="97"/>
      <c r="F83" s="97"/>
      <c r="G83" s="97"/>
      <c r="H83" s="97"/>
      <c r="I83" s="98"/>
    </row>
    <row r="84" spans="1:9" ht="18.75" thickBot="1" x14ac:dyDescent="0.3">
      <c r="A84" s="51"/>
      <c r="B84" s="52"/>
      <c r="C84" s="52"/>
      <c r="D84" s="52"/>
      <c r="E84" s="52"/>
      <c r="F84" s="52"/>
      <c r="G84" s="52"/>
      <c r="H84" s="52"/>
      <c r="I84" s="53"/>
    </row>
    <row r="85" spans="1:9" ht="18.75" thickBot="1" x14ac:dyDescent="0.3">
      <c r="A85" s="5"/>
      <c r="B85" s="5"/>
      <c r="C85" s="5"/>
    </row>
    <row r="86" spans="1:9" ht="18.75" thickBot="1" x14ac:dyDescent="0.3">
      <c r="A86" s="5" t="s">
        <v>40</v>
      </c>
      <c r="B86" s="68"/>
      <c r="C86" s="69"/>
      <c r="D86" s="69"/>
      <c r="E86" s="69"/>
      <c r="F86" s="69"/>
      <c r="G86" s="70"/>
    </row>
    <row r="87" spans="1:9" ht="18.75" thickBot="1" x14ac:dyDescent="0.3">
      <c r="A87" s="5"/>
      <c r="B87" s="16" t="b">
        <v>0</v>
      </c>
      <c r="C87" s="71" t="s">
        <v>30</v>
      </c>
      <c r="D87" s="72"/>
      <c r="E87" s="72"/>
      <c r="F87" s="72"/>
      <c r="G87" s="73"/>
      <c r="H87" s="76" t="str">
        <f>IF(Tabelle3!A17=0,"Bitte Zutreffendes ankreuzen!"," ")</f>
        <v>Bitte Zutreffendes ankreuzen!</v>
      </c>
      <c r="I87" s="77"/>
    </row>
    <row r="88" spans="1:9" ht="18.75" thickBot="1" x14ac:dyDescent="0.3">
      <c r="A88" s="5"/>
      <c r="B88" s="17" t="b">
        <v>0</v>
      </c>
      <c r="C88" s="71" t="s">
        <v>24</v>
      </c>
      <c r="D88" s="72"/>
      <c r="E88" s="72"/>
      <c r="F88" s="72"/>
      <c r="G88" s="73"/>
      <c r="H88" s="74" t="str">
        <f>IF(Tabelle3!A21=2,"Bitte nur eine Option auswählen!"," ")</f>
        <v xml:space="preserve"> </v>
      </c>
      <c r="I88" s="75"/>
    </row>
  </sheetData>
  <sheetProtection algorithmName="SHA-512" hashValue="43SMqIhNSjFow8AjdtgSwvmRj8d8JcQCb1H500ZbKqJFfOAo4VNbW2Ko0k0LFYU0uCRsCFgmalNkuxeE1KqzNA==" saltValue="InTuZxdMELsAc3tkL2ULjQ==" spinCount="100000" sheet="1" selectLockedCells="1"/>
  <mergeCells count="34">
    <mergeCell ref="D79:I79"/>
    <mergeCell ref="D81:I81"/>
    <mergeCell ref="D83:I83"/>
    <mergeCell ref="D82:I82"/>
    <mergeCell ref="D72:I72"/>
    <mergeCell ref="D73:I73"/>
    <mergeCell ref="D74:I74"/>
    <mergeCell ref="D75:I75"/>
    <mergeCell ref="D77:I77"/>
    <mergeCell ref="D78:I78"/>
    <mergeCell ref="A16:I16"/>
    <mergeCell ref="C14:I14"/>
    <mergeCell ref="C15:I15"/>
    <mergeCell ref="C18:G18"/>
    <mergeCell ref="C17:I17"/>
    <mergeCell ref="B2:I2"/>
    <mergeCell ref="B10:I10"/>
    <mergeCell ref="B11:I11"/>
    <mergeCell ref="B12:I12"/>
    <mergeCell ref="B13:I13"/>
    <mergeCell ref="C4:I4"/>
    <mergeCell ref="B3:I3"/>
    <mergeCell ref="C7:I7"/>
    <mergeCell ref="B86:G86"/>
    <mergeCell ref="C88:G88"/>
    <mergeCell ref="H88:I88"/>
    <mergeCell ref="H87:I87"/>
    <mergeCell ref="C87:G87"/>
    <mergeCell ref="A62:I70"/>
    <mergeCell ref="C23:H23"/>
    <mergeCell ref="C27:H27"/>
    <mergeCell ref="C45:H45"/>
    <mergeCell ref="C32:D32"/>
    <mergeCell ref="E57:H57"/>
  </mergeCells>
  <conditionalFormatting sqref="B4">
    <cfRule type="cellIs" dxfId="25" priority="26" operator="between">
      <formula>0</formula>
      <formula>0</formula>
    </cfRule>
    <cfRule type="cellIs" dxfId="24" priority="36" stopIfTrue="1" operator="between">
      <formula>0</formula>
      <formula>0</formula>
    </cfRule>
    <cfRule type="cellIs" dxfId="23" priority="37" stopIfTrue="1" operator="lessThan">
      <formula>0</formula>
    </cfRule>
    <cfRule type="cellIs" dxfId="22" priority="38" stopIfTrue="1" operator="equal">
      <formula>""" """</formula>
    </cfRule>
    <cfRule type="cellIs" dxfId="21" priority="39" stopIfTrue="1" operator="lessThan">
      <formula>0</formula>
    </cfRule>
  </conditionalFormatting>
  <conditionalFormatting sqref="B14:B15">
    <cfRule type="cellIs" dxfId="20" priority="30" operator="between">
      <formula>0</formula>
      <formula>0</formula>
    </cfRule>
  </conditionalFormatting>
  <conditionalFormatting sqref="B15">
    <cfRule type="cellIs" dxfId="19" priority="31" stopIfTrue="1" operator="lessThan">
      <formula>0</formula>
    </cfRule>
  </conditionalFormatting>
  <conditionalFormatting sqref="B45">
    <cfRule type="cellIs" dxfId="18" priority="15" operator="greaterThan">
      <formula>$B$38</formula>
    </cfRule>
  </conditionalFormatting>
  <conditionalFormatting sqref="C4">
    <cfRule type="cellIs" dxfId="17" priority="35" operator="equal">
      <formula>"Bitte geben Sie hier die Nummer der Maßnahme an! Diese finden Sie in Ihrem Zuwendungsbescheid."""</formula>
    </cfRule>
  </conditionalFormatting>
  <conditionalFormatting sqref="C14">
    <cfRule type="cellIs" dxfId="16" priority="23" operator="equal">
      <formula>"Bitte geben Sie hier die bewilligte Summe Steuerungteam an! Diese finden Sie in Ihrem Zuwendungsbescheid"</formula>
    </cfRule>
  </conditionalFormatting>
  <conditionalFormatting sqref="C15">
    <cfRule type="cellIs" dxfId="15" priority="27" operator="equal">
      <formula>"Bitte geben Sie hier die bewilligte Summe Kreisjugendring Nordfriesland e.V. an! Diese finden Sie in Ihrem Zuwendungsbescheid"</formula>
    </cfRule>
  </conditionalFormatting>
  <conditionalFormatting sqref="C18">
    <cfRule type="cellIs" dxfId="14" priority="25" operator="equal">
      <formula>"Es darf nur eine Freizeitart angegeben werden."</formula>
    </cfRule>
  </conditionalFormatting>
  <conditionalFormatting sqref="C23">
    <cfRule type="cellIs" dxfId="13" priority="3" operator="equal">
      <formula>"Die Summe der Teilnehmenden, m.w.d.muss mit der Anzahl der Teilnehmenden über einstimmen."</formula>
    </cfRule>
    <cfRule type="cellIs" dxfId="12" priority="4" operator="equal">
      <formula>"Dieser Wert muss mit der Anzahl der Teilnehmenden übereinstimmen."</formula>
    </cfRule>
  </conditionalFormatting>
  <conditionalFormatting sqref="C27">
    <cfRule type="cellIs" dxfId="11" priority="2" operator="equal">
      <formula>"Die Summe der Leitenden, EA und HA muss mit der Anzahl der Leitenden übereinstimmen."</formula>
    </cfRule>
  </conditionalFormatting>
  <conditionalFormatting sqref="C18:G18">
    <cfRule type="cellIs" dxfId="10" priority="11" operator="equal">
      <formula>"Dieser Wert muss mit der Anzahl der Teilnehmenden übereinstimmen."</formula>
    </cfRule>
  </conditionalFormatting>
  <conditionalFormatting sqref="C45:H45">
    <cfRule type="cellIs" dxfId="9" priority="14" operator="equal">
      <formula>"Die Summe der Einnahmen ist Größer als die Summe der Ausgaben - Sie werden keine Förderung erhalten!"</formula>
    </cfRule>
  </conditionalFormatting>
  <conditionalFormatting sqref="C4:I4">
    <cfRule type="cellIs" dxfId="8" priority="8" operator="equal">
      <formula>"Bitte geben Sie hier die Nummer der Maßnahme an! Diese finden Sie in Ihrem Zuwendungsbescheid."</formula>
    </cfRule>
  </conditionalFormatting>
  <conditionalFormatting sqref="C14:I14">
    <cfRule type="cellIs" dxfId="7" priority="7" operator="equal">
      <formula>"Bitte geben Sie hier die bewilligte Summe Steuerungteam an! Diese finden Sie in Ihrem Zuwendungsbescheid."</formula>
    </cfRule>
  </conditionalFormatting>
  <conditionalFormatting sqref="C15:I15">
    <cfRule type="cellIs" dxfId="6" priority="6" operator="equal">
      <formula>"Bitte geben Sie hier die bewilligte Summe Kreisjugendring Nordfriesland e.V. an! Diese finden Sie in Ihrem Zuwendungsbescheid."</formula>
    </cfRule>
  </conditionalFormatting>
  <conditionalFormatting sqref="C17:I17">
    <cfRule type="cellIs" dxfId="5" priority="5" operator="equal">
      <formula>"Bitte Wählen Sie nur eine Option."</formula>
    </cfRule>
    <cfRule type="cellIs" dxfId="4" priority="17" operator="equal">
      <formula>"Bitte nur eine Freizeitart wählen!"</formula>
    </cfRule>
  </conditionalFormatting>
  <conditionalFormatting sqref="E57:H57">
    <cfRule type="cellIs" dxfId="3" priority="1" operator="equal">
      <formula>"Bitte nur eine Option auswählen."</formula>
    </cfRule>
  </conditionalFormatting>
  <conditionalFormatting sqref="G6">
    <cfRule type="cellIs" dxfId="2" priority="9" operator="equal">
      <formula>"Bitte geben Sie hier die Nummer der Maßnahme an! Diese finden Sie in Ihrem Zuwendungsbescheid."</formula>
    </cfRule>
  </conditionalFormatting>
  <conditionalFormatting sqref="H87">
    <cfRule type="cellIs" dxfId="1" priority="19" operator="equal">
      <formula>"Bitte Zutreffendes ankreuzen!"</formula>
    </cfRule>
  </conditionalFormatting>
  <conditionalFormatting sqref="H88">
    <cfRule type="cellIs" dxfId="0" priority="18" operator="equal">
      <formula>"Bitte nur eine Option auswählen!"</formula>
    </cfRule>
  </conditionalFormatting>
  <dataValidations xWindow="915" yWindow="764" count="17">
    <dataValidation type="date" allowBlank="1" showInputMessage="1" showErrorMessage="1" errorTitle="Datumsformat" error="Bitte geben sei das Datum in folgendem Format an:_x000a_TT.MM.JJJJ" sqref="B5" xr:uid="{2435534B-1F69-48FF-B17F-47E95D0A4C29}">
      <formula1>45658</formula1>
      <formula2>B6</formula2>
    </dataValidation>
    <dataValidation type="date" allowBlank="1" showInputMessage="1" showErrorMessage="1" errorTitle="Datumsformat" error="Bitte geben sie das Datum in folgendem Format ein:_x000a_TT.MM.JJJJ_x000a_Das Enddatum darf vor dem Beginndatum liegen." sqref="B6" xr:uid="{B25063CA-6758-4FCD-9309-C09AE423076A}">
      <formula1>B5</formula1>
      <formula2>53327</formula2>
    </dataValidation>
    <dataValidation type="whole" allowBlank="1" showInputMessage="1" showErrorMessage="1" errorTitle="Falsches Format" error="Zahlen&gt;1 und Buchstaben sind ungültig" promptTitle="Weiterbildung" prompt="Für Zutreffendes bitte &quot;1&quot; eintragen." sqref="B17" xr:uid="{89C29724-7A42-4BDA-9E6D-71631226EE9C}">
      <formula1>1</formula1>
      <formula2>1</formula2>
    </dataValidation>
    <dataValidation type="whole" allowBlank="1" showInputMessage="1" showErrorMessage="1" errorTitle="Formatfehler" error="Zahlen&gt;1 und Buchstaben sind ungültig" promptTitle="Erste-Hilfe-Kurs" prompt="Für Zutreffendes bitte &quot;1&quot; eintragen." sqref="B19" xr:uid="{362320C4-1B8C-41D5-BE7F-15A8D0ABFEC1}">
      <formula1>1</formula1>
      <formula2>1</formula2>
    </dataValidation>
    <dataValidation type="whole" allowBlank="1" showInputMessage="1" showErrorMessage="1" errorTitle="Format" error="Zahlen&gt;1 und Buchstaben sind ungültig" promptTitle="Jugendgruppenleiterkurs" prompt="Für Zutreffendes bitte &quot;1&quot; eintragen." sqref="B18" xr:uid="{23E197E8-6D73-4062-A3F1-5AD2C5B5880A}">
      <formula1>1</formula1>
      <formula2>1</formula2>
    </dataValidation>
    <dataValidation type="whole" allowBlank="1" showInputMessage="1" showErrorMessage="1" errorTitle="Formatfehler" error="Dies Nummer ist eine zweistllige Zahl" promptTitle="Mandant" prompt="Bitte geben Sie hier die Mandantennummer ihrer Kirchengemeinde an." sqref="B9" xr:uid="{563C6714-EEA9-408C-B8CD-EB2AC0D7772F}">
      <formula1>1</formula1>
      <formula2>99</formula2>
    </dataValidation>
    <dataValidation type="whole" allowBlank="1" showInputMessage="1" showErrorMessage="1" errorTitle="Formatfehler" error="Die Kostenstelle besteht aus 6 Ziffern." promptTitle="Kostenstelle" prompt="Bitte geben Sie hier die sechsstellige Kostenstelle an." sqref="C9" xr:uid="{F6326EBB-B304-40F6-A7F9-6AEE4550A1AD}">
      <formula1>1</formula1>
      <formula2>999999</formula2>
    </dataValidation>
    <dataValidation type="whole" allowBlank="1" showInputMessage="1" showErrorMessage="1" errorTitle="Formatfehler" error="Das Sachkonto besteht aus 5 Ziffern" promptTitle="Sachkonto" prompt="Bitte geben Sie hier das Sachkonto an, auf welchem die Einnahme der Fördergelder verbucht werden soll." sqref="D9" xr:uid="{FDAFD79A-8364-48DA-A9D9-089077D2832B}">
      <formula1>1</formula1>
      <formula2>99999</formula2>
    </dataValidation>
    <dataValidation allowBlank="1" showInputMessage="1" showErrorMessage="1" promptTitle="Unterkonto für die Freizeit" prompt="Bitte geben Sie hier ggf. das Unterkonto für die Freizeit an." sqref="E9" xr:uid="{6C02D5E3-CE08-4091-AD4B-42245A626872}"/>
    <dataValidation type="whole" allowBlank="1" showInputMessage="1" showErrorMessage="1" sqref="B4" xr:uid="{901518C9-1588-4F86-8F1C-0C5E83C8E8BF}">
      <formula1>1</formula1>
      <formula2>199</formula2>
    </dataValidation>
    <dataValidation type="decimal" allowBlank="1" showInputMessage="1" showErrorMessage="1" errorTitle="bewilligte Summe Steuerungsteam" error="Die Summe darf 1500,00€ nicht überschreiten. Bitte prüfen Sie die Summe mit den Angaben auf Ihrem Zuwendungsbescheid._x000a_" sqref="B14" xr:uid="{52C3F324-3665-4EC2-8019-145B5F218189}">
      <formula1>1</formula1>
      <formula2>1500</formula2>
    </dataValidation>
    <dataValidation allowBlank="1" showInputMessage="1" showErrorMessage="1" promptTitle="Abrechnung  Mittel KJR NF e.V." prompt="Maßnahmen im Rahmen der Konfirmand:innenarbeit werden vom Kreisjugendring Nordfriesland e.V, nicht gefördert._x000a_Die Bezuschussung gilt für Kinder und Jugendliche mit Wohnsitz im Kreis Nordfriesland im Alter von 6-27Jahren._x000a_" sqref="B40" xr:uid="{56944B28-2371-4C94-BBEC-7342CAE570B7}"/>
    <dataValidation allowBlank="1" showInputMessage="1" showErrorMessage="1" promptTitle="Sonstige Einnahmen" prompt="z.B. Spenden, Kollekte, Stiftungen" sqref="B43" xr:uid="{D24EA6A9-6F01-40C2-9142-3D58423ACE16}"/>
    <dataValidation type="textLength" allowBlank="1" showInputMessage="1" showErrorMessage="1" sqref="B10 B2 B13" xr:uid="{7CDEBAA2-43E5-4A65-B8E4-E09B952E0064}">
      <formula1>B2</formula1>
      <formula2>I2</formula2>
    </dataValidation>
    <dataValidation type="textLength" allowBlank="1" showInputMessage="1" showErrorMessage="1" sqref="C10:I10 C2:I2 C13:I13" xr:uid="{CFE82A45-0956-4F3C-A1CC-1F4536D94717}">
      <formula1>C2</formula1>
      <formula2>#REF!</formula2>
    </dataValidation>
    <dataValidation allowBlank="1" showInputMessage="1" showErrorMessage="1" promptTitle="Abrechnungssumme Steuerungsteam" prompt="max.1500€, Freizeit: 5€ * Tag * (Teilnehmende + bezuschusste Leitende),_x000a_max. Differenz Einnahmen / Ausgaben" sqref="B44" xr:uid="{2E2FB800-A26D-4924-8939-EEBBBE498C2D}"/>
    <dataValidation allowBlank="1" showInputMessage="1" showErrorMessage="1" promptTitle="Anzahl der Teilnehmenden" prompt="Bitte geben Sie hier die Anzahl der Teilnehmenden zwischen 6 und 27 Jahren aus Nordfriesland ein. " sqref="B20" xr:uid="{CF37DF26-97CA-468E-9C54-4EE0828F321D}"/>
  </dataValidations>
  <pageMargins left="0.23622047244094491" right="0.23622047244094491" top="0.55118110236220474" bottom="0" header="0.31496062992125984" footer="0.31496062992125984"/>
  <pageSetup paperSize="8" orientation="landscape" r:id="rId1"/>
  <headerFooter>
    <oddHeader>&amp;L&amp;"Nordelbica Regular,Fett"Abrechnung  Bezuschussung einer Maßnahme im Rahmen der Ev. Kinder-, Jugend- und Konfirmand:innenarbeit&amp;C&amp;"Nordelbica Regular,Fett"Seminarabrechnung&amp;R&amp;"Nordelbica Regular,Fett"Ev. Kinder- und Jugendbüro Nordfriesland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19B0D-D9E1-4318-BB64-439607CB062A}">
  <dimension ref="A1:D14"/>
  <sheetViews>
    <sheetView workbookViewId="0">
      <selection sqref="A1:D14"/>
    </sheetView>
  </sheetViews>
  <sheetFormatPr baseColWidth="10" defaultRowHeight="12.75" x14ac:dyDescent="0.2"/>
  <cols>
    <col min="1" max="1" width="14.42578125" bestFit="1" customWidth="1"/>
  </cols>
  <sheetData>
    <row r="1" spans="1:4" ht="18" x14ac:dyDescent="0.25">
      <c r="A1" s="3">
        <f>IF('Abrechnung Seminare'!B40=TRUE,1,0)</f>
        <v>0</v>
      </c>
      <c r="B1" s="1" t="s">
        <v>14</v>
      </c>
      <c r="C1" s="5"/>
      <c r="D1" s="9"/>
    </row>
    <row r="2" spans="1:4" ht="18" x14ac:dyDescent="0.25">
      <c r="A2" s="1">
        <f>IF('Abrechnung Seminare'!B7&gt;3,3,'Abrechnung Seminare'!B7)</f>
        <v>1</v>
      </c>
      <c r="B2" s="1" t="s">
        <v>77</v>
      </c>
      <c r="C2" s="1"/>
      <c r="D2" s="5"/>
    </row>
    <row r="3" spans="1:4" ht="18" x14ac:dyDescent="0.25">
      <c r="A3" s="4">
        <f>'Abrechnung Seminare'!B30*A2*7</f>
        <v>0</v>
      </c>
      <c r="B3" s="1" t="s">
        <v>15</v>
      </c>
      <c r="C3" s="5"/>
      <c r="D3" s="5"/>
    </row>
    <row r="4" spans="1:4" ht="18" x14ac:dyDescent="0.25">
      <c r="A4" s="2">
        <f>IF(A3&gt;'Abrechnung Seminare'!B15,'Abrechnung Seminare'!B15,A3)</f>
        <v>0</v>
      </c>
      <c r="B4" s="1" t="s">
        <v>21</v>
      </c>
      <c r="C4" s="5"/>
      <c r="D4" s="5"/>
    </row>
    <row r="5" spans="1:4" ht="18" x14ac:dyDescent="0.25">
      <c r="A5" s="2">
        <f>IF('Abrechnung Seminare'!E47&lt;0,"0",A4)</f>
        <v>0</v>
      </c>
      <c r="B5" s="1" t="s">
        <v>46</v>
      </c>
      <c r="C5" s="5"/>
      <c r="D5" s="5"/>
    </row>
    <row r="6" spans="1:4" ht="18" x14ac:dyDescent="0.25">
      <c r="A6" s="11">
        <f>A1*A4</f>
        <v>0</v>
      </c>
      <c r="B6" s="12" t="s">
        <v>17</v>
      </c>
      <c r="C6" s="5"/>
      <c r="D6" s="5"/>
    </row>
    <row r="7" spans="1:4" ht="15" x14ac:dyDescent="0.2">
      <c r="A7" s="5"/>
      <c r="B7" s="5"/>
      <c r="C7" s="5"/>
      <c r="D7" s="5"/>
    </row>
    <row r="8" spans="1:4" ht="15" x14ac:dyDescent="0.2">
      <c r="A8" s="5"/>
      <c r="B8" s="5"/>
      <c r="C8" s="5"/>
      <c r="D8" s="5"/>
    </row>
    <row r="9" spans="1:4" ht="18" x14ac:dyDescent="0.25">
      <c r="A9" s="2">
        <f>'Abrechnung Seminare'!B42+'Abrechnung Seminare'!B43</f>
        <v>0</v>
      </c>
      <c r="B9" s="1" t="s">
        <v>16</v>
      </c>
      <c r="C9" s="1"/>
      <c r="D9" s="5"/>
    </row>
    <row r="10" spans="1:4" ht="18" x14ac:dyDescent="0.25">
      <c r="A10" s="2">
        <f>'Abrechnung Seminare'!B38-'Abrechnung Seminare'!B42-'Abrechnung Seminare'!B43</f>
        <v>0</v>
      </c>
      <c r="B10" s="1" t="s">
        <v>18</v>
      </c>
      <c r="C10" s="1"/>
      <c r="D10" s="5"/>
    </row>
    <row r="11" spans="1:4" ht="18" x14ac:dyDescent="0.25">
      <c r="A11" s="2">
        <f>'Abrechnung Seminare'!B7*'Abrechnung Seminare'!B30*5</f>
        <v>0</v>
      </c>
      <c r="B11" s="1" t="s">
        <v>19</v>
      </c>
      <c r="C11" s="1"/>
      <c r="D11" s="5"/>
    </row>
    <row r="12" spans="1:4" ht="18" x14ac:dyDescent="0.25">
      <c r="A12" s="2">
        <f>IF(A11&gt;1500,1500,A11)</f>
        <v>0</v>
      </c>
      <c r="B12" s="1" t="s">
        <v>20</v>
      </c>
      <c r="C12" s="1"/>
      <c r="D12" s="5"/>
    </row>
    <row r="13" spans="1:4" ht="18" x14ac:dyDescent="0.25">
      <c r="A13" s="2">
        <f>IF(A12&gt;'Abrechnung Seminare'!B14,'Abrechnung Seminare'!B14,A12)</f>
        <v>0</v>
      </c>
      <c r="B13" s="1" t="s">
        <v>21</v>
      </c>
      <c r="C13" s="1"/>
      <c r="D13" s="5"/>
    </row>
    <row r="14" spans="1:4" ht="18" x14ac:dyDescent="0.25">
      <c r="A14" s="1">
        <f>IF(A10&lt;=0,0,A13)</f>
        <v>0</v>
      </c>
      <c r="B14" s="1" t="s">
        <v>22</v>
      </c>
      <c r="C14" s="1"/>
      <c r="D14" s="5"/>
    </row>
  </sheetData>
  <sheetProtection algorithmName="SHA-512" hashValue="5VigNy6ghQ+nxHyf5RpoSiq19+wt4O1P071klOZb3riDlGFo8ZT9MUoezD7blH5h0u1QI2ko9lXas0zMgt/bsQ==" saltValue="2U8Y4mV9aQCv3VoB1lmy+g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11187-721F-464A-860C-5516AFD60CA9}">
  <dimension ref="A1:C30"/>
  <sheetViews>
    <sheetView workbookViewId="0">
      <selection activeCell="B30" sqref="B30"/>
    </sheetView>
  </sheetViews>
  <sheetFormatPr baseColWidth="10" defaultRowHeight="12.75" x14ac:dyDescent="0.2"/>
  <cols>
    <col min="1" max="1" width="14.42578125" bestFit="1" customWidth="1"/>
    <col min="2" max="2" width="53.28515625" bestFit="1" customWidth="1"/>
  </cols>
  <sheetData>
    <row r="1" spans="1:3" ht="18" x14ac:dyDescent="0.25">
      <c r="A1" s="3">
        <f>IF('Abrechnung Seminare'!B40=TRUE,1,0)</f>
        <v>0</v>
      </c>
      <c r="B1" s="1" t="s">
        <v>14</v>
      </c>
      <c r="C1" s="1"/>
    </row>
    <row r="2" spans="1:3" ht="18" x14ac:dyDescent="0.25">
      <c r="A2" s="4">
        <f>'Abrechnung Seminare'!B7*'Abrechnung Seminare'!B30*4</f>
        <v>0</v>
      </c>
      <c r="B2" s="1" t="s">
        <v>15</v>
      </c>
      <c r="C2" s="1"/>
    </row>
    <row r="3" spans="1:3" ht="18" x14ac:dyDescent="0.25">
      <c r="A3" s="2">
        <f>IF(A2&gt;'Abrechnung Seminare'!B15,'Abrechnung Seminare'!B15,A2)</f>
        <v>0</v>
      </c>
      <c r="B3" s="1" t="s">
        <v>21</v>
      </c>
      <c r="C3" s="1"/>
    </row>
    <row r="4" spans="1:3" ht="18" x14ac:dyDescent="0.25">
      <c r="A4" s="2" t="e">
        <f>IF(A8&lt;0,"0",A3)</f>
        <v>#VALUE!</v>
      </c>
      <c r="B4" s="1" t="s">
        <v>46</v>
      </c>
      <c r="C4" s="1"/>
    </row>
    <row r="5" spans="1:3" s="13" customFormat="1" ht="18" x14ac:dyDescent="0.25">
      <c r="A5" s="11">
        <f>A1*A3</f>
        <v>0</v>
      </c>
      <c r="B5" s="12" t="s">
        <v>17</v>
      </c>
      <c r="C5" s="12"/>
    </row>
    <row r="6" spans="1:3" ht="18" x14ac:dyDescent="0.25">
      <c r="A6" s="4"/>
      <c r="B6" s="1"/>
      <c r="C6" s="1"/>
    </row>
    <row r="7" spans="1:3" ht="18" x14ac:dyDescent="0.25">
      <c r="A7" s="2" t="e">
        <f>'Abrechnung Seminare'!B42+'Abrechnung Seminare'!B43+'Abrechnung Seminare'!B41</f>
        <v>#VALUE!</v>
      </c>
      <c r="B7" s="1" t="s">
        <v>16</v>
      </c>
      <c r="C7" s="1"/>
    </row>
    <row r="8" spans="1:3" ht="18" x14ac:dyDescent="0.25">
      <c r="A8" s="2" t="e">
        <f>'Abrechnung Seminare'!B32-'Abrechnung Seminare'!B42-'Abrechnung Seminare'!B41-'Abrechnung Seminare'!B43</f>
        <v>#VALUE!</v>
      </c>
      <c r="B8" s="1" t="s">
        <v>18</v>
      </c>
      <c r="C8" s="1"/>
    </row>
    <row r="9" spans="1:3" ht="18" x14ac:dyDescent="0.25">
      <c r="A9" s="2">
        <f>'Abrechnung Seminare'!B7*'Abrechnung Seminare'!B30*5</f>
        <v>0</v>
      </c>
      <c r="B9" s="1" t="s">
        <v>19</v>
      </c>
      <c r="C9" s="1"/>
    </row>
    <row r="10" spans="1:3" ht="18" x14ac:dyDescent="0.25">
      <c r="A10" s="2">
        <f>IF(A9&gt;1500,1500,A9)</f>
        <v>0</v>
      </c>
      <c r="B10" s="1" t="s">
        <v>20</v>
      </c>
      <c r="C10" s="1"/>
    </row>
    <row r="11" spans="1:3" ht="18" x14ac:dyDescent="0.25">
      <c r="A11" s="2">
        <f>IF(A10&gt;'Abrechnung Seminare'!B14,'Abrechnung Seminare'!B14,A10)</f>
        <v>0</v>
      </c>
      <c r="B11" s="1" t="s">
        <v>21</v>
      </c>
      <c r="C11" s="1"/>
    </row>
    <row r="12" spans="1:3" ht="18" x14ac:dyDescent="0.25">
      <c r="A12" s="2" t="e">
        <f>IF(A8&lt;=0,0,A11)</f>
        <v>#VALUE!</v>
      </c>
      <c r="B12" s="1" t="s">
        <v>22</v>
      </c>
      <c r="C12" s="1"/>
    </row>
    <row r="15" spans="1:3" ht="18" x14ac:dyDescent="0.25">
      <c r="A15" s="1">
        <f>IF('Abrechnung Seminare'!B87=TRUE,1,0)</f>
        <v>0</v>
      </c>
      <c r="B15" s="1" t="s">
        <v>25</v>
      </c>
    </row>
    <row r="16" spans="1:3" ht="18" x14ac:dyDescent="0.25">
      <c r="A16" s="1">
        <f>IF('Abrechnung Seminare'!B88=TRUE,1,0)</f>
        <v>0</v>
      </c>
      <c r="B16" s="1" t="s">
        <v>26</v>
      </c>
    </row>
    <row r="17" spans="1:3" ht="18" x14ac:dyDescent="0.25">
      <c r="A17" s="1">
        <f>SUM(A15:A16)</f>
        <v>0</v>
      </c>
      <c r="B17" s="1" t="s">
        <v>27</v>
      </c>
    </row>
    <row r="21" spans="1:3" x14ac:dyDescent="0.2">
      <c r="A21">
        <f>A15+A16</f>
        <v>0</v>
      </c>
      <c r="B21" t="s">
        <v>38</v>
      </c>
    </row>
    <row r="23" spans="1:3" ht="18" x14ac:dyDescent="0.25">
      <c r="A23" s="1">
        <f>SUM('Abrechnung Seminare'!B17:B19)</f>
        <v>0</v>
      </c>
      <c r="B23" t="s">
        <v>39</v>
      </c>
    </row>
    <row r="27" spans="1:3" ht="15" x14ac:dyDescent="0.2">
      <c r="A27" s="5">
        <f>IF('Abrechnung Seminare'!D57=TRUE,1,0)</f>
        <v>0</v>
      </c>
      <c r="B27" t="s">
        <v>86</v>
      </c>
      <c r="C27" s="5" t="s">
        <v>71</v>
      </c>
    </row>
    <row r="28" spans="1:3" ht="15" x14ac:dyDescent="0.2">
      <c r="A28" s="5">
        <f>IF('Abrechnung Seminare'!D58=TRUE,1,0)</f>
        <v>0</v>
      </c>
      <c r="C28" s="5" t="s">
        <v>72</v>
      </c>
    </row>
    <row r="29" spans="1:3" ht="15" x14ac:dyDescent="0.2">
      <c r="A29" s="5">
        <f>IF('Abrechnung Seminare'!D59=TRUE,1,0)</f>
        <v>0</v>
      </c>
      <c r="C29" s="5" t="s">
        <v>73</v>
      </c>
    </row>
    <row r="30" spans="1:3" ht="15" x14ac:dyDescent="0.2">
      <c r="A30" s="5">
        <f>SUM(A27:A29)</f>
        <v>0</v>
      </c>
      <c r="B30" t="s">
        <v>75</v>
      </c>
    </row>
  </sheetData>
  <sheetProtection algorithmName="SHA-512" hashValue="b8D4kAW29kyItGui684EFInGPVxsCZ+qZRFK+xXLSRAcru0HSoHf1EAQ+795Z7pwBCTuiCr4HHu2i7d9th9RHw==" saltValue="qXPYjnld1gnamnie4lpNaA==" spinCount="100000" sheet="1" objects="1" scenarios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Abrechnung Seminare</vt:lpstr>
      <vt:lpstr>Tabelle1</vt:lpstr>
      <vt:lpstr>Tabelle3</vt:lpstr>
      <vt:lpstr>'Abrechnung Seminare'!Druckbereich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Nickels, Carola - EKJB</dc:creator>
  <cp:lastModifiedBy>Nickels, Carola - EKJB</cp:lastModifiedBy>
  <cp:lastPrinted>2026-02-05T16:11:01Z</cp:lastPrinted>
  <dcterms:created xsi:type="dcterms:W3CDTF">2024-06-07T09:45:52Z</dcterms:created>
  <dcterms:modified xsi:type="dcterms:W3CDTF">2026-02-24T10:14:37Z</dcterms:modified>
</cp:coreProperties>
</file>